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FD148C84-99AD-AD47-962C-DE0A55F7FC96}" xr6:coauthVersionLast="47" xr6:coauthVersionMax="47" xr10:uidLastSave="{00000000-0000-0000-0000-000000000000}"/>
  <bookViews>
    <workbookView xWindow="19680" yWindow="780" windowWidth="43360" windowHeight="25020" xr2:uid="{00000000-000D-0000-FFFF-FFFF00000000}"/>
  </bookViews>
  <sheets>
    <sheet name="Plate 1 - Sheet1" sheetId="1" r:id="rId1"/>
  </sheets>
  <definedNames>
    <definedName name="MethodPointer">16093352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1" l="1"/>
  <c r="D93" i="1"/>
  <c r="E93" i="1"/>
  <c r="F93" i="1"/>
  <c r="G93" i="1"/>
  <c r="D94" i="1"/>
  <c r="E94" i="1"/>
  <c r="F94" i="1"/>
  <c r="G94" i="1"/>
  <c r="D96" i="1"/>
  <c r="E96" i="1"/>
  <c r="F96" i="1"/>
  <c r="G96" i="1"/>
  <c r="F58" i="1" l="1"/>
  <c r="F57" i="1"/>
  <c r="F56" i="1"/>
  <c r="F59" i="1" l="1"/>
  <c r="G58" i="1"/>
  <c r="G57" i="1"/>
  <c r="G56" i="1"/>
  <c r="G59" i="1" l="1"/>
  <c r="E58" i="1"/>
  <c r="D58" i="1"/>
  <c r="E57" i="1"/>
  <c r="D57" i="1"/>
  <c r="E56" i="1"/>
  <c r="D56" i="1"/>
  <c r="G65" i="1" l="1"/>
  <c r="D59" i="1"/>
  <c r="E59" i="1"/>
</calcChain>
</file>

<file path=xl/sharedStrings.xml><?xml version="1.0" encoding="utf-8"?>
<sst xmlns="http://schemas.openxmlformats.org/spreadsheetml/2006/main" count="47" uniqueCount="43">
  <si>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</si>
  <si>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</si>
  <si>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</si>
  <si>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</si>
  <si>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</si>
  <si>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</si>
  <si>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</si>
  <si>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</si>
  <si>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</si>
  <si>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</si>
  <si>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</si>
  <si>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</si>
  <si>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</si>
  <si>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</si>
  <si>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</si>
  <si>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</si>
  <si>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</si>
  <si>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</si>
  <si>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</si>
  <si>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</si>
  <si>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D1..H12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</si>
  <si>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</si>
  <si>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</si>
  <si>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</si>
  <si>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</si>
  <si>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</si>
  <si>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</si>
  <si>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</si>
  <si>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</si>
  <si>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</si>
  <si>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</si>
  <si>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</si>
  <si>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</si>
  <si>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500nM Ab40 DMSP control</t>
  </si>
  <si>
    <t>wt</t>
  </si>
  <si>
    <t>Ctrl</t>
  </si>
  <si>
    <t>LPS+DMSO</t>
  </si>
  <si>
    <t>LPS+Ab40</t>
  </si>
  <si>
    <t>Ab40</t>
  </si>
  <si>
    <t>wt ab40 from 11-20-18</t>
  </si>
  <si>
    <t>12-1--18</t>
  </si>
  <si>
    <t>DMSO</t>
  </si>
  <si>
    <t>ctrl microglia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</si>
</sst>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5" fillId="0" borderId="0" xfId="0" applyFont="1"/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" fontId="0" fillId="0" borderId="0" xfId="0" applyNumberFormat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Sheet1'!$D$59:$G$59</c:f>
                <c:numCache>
                  <c:formatCode>General</c:formatCode>
                  <c:ptCount val="4"/>
                  <c:pt idx="0">
                    <c:v>6.0041436095773885E-3</c:v>
                  </c:pt>
                  <c:pt idx="1">
                    <c:v>3.318489150534399E-2</c:v>
                  </c:pt>
                  <c:pt idx="2">
                    <c:v>2.4630604269214887E-2</c:v>
                  </c:pt>
                  <c:pt idx="3">
                    <c:v>1.8891124039454279E-2</c:v>
                  </c:pt>
                </c:numCache>
              </c:numRef>
            </c:plus>
            <c:minus>
              <c:numRef>
                <c:f>'Plate 1 - Sheet1'!$D$59:$G$59</c:f>
                <c:numCache>
                  <c:formatCode>General</c:formatCode>
                  <c:ptCount val="4"/>
                  <c:pt idx="0">
                    <c:v>6.0041436095773885E-3</c:v>
                  </c:pt>
                  <c:pt idx="1">
                    <c:v>3.318489150534399E-2</c:v>
                  </c:pt>
                  <c:pt idx="2">
                    <c:v>2.4630604269214887E-2</c:v>
                  </c:pt>
                  <c:pt idx="3">
                    <c:v>1.8891124039454279E-2</c:v>
                  </c:pt>
                </c:numCache>
              </c:numRef>
            </c:minus>
            <c:spPr>
              <a:noFill/>
              <a:ln w="317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Sheet1'!$D$55:$G$55</c:f>
              <c:strCache>
                <c:ptCount val="4"/>
                <c:pt idx="0">
                  <c:v>Ctrl</c:v>
                </c:pt>
                <c:pt idx="1">
                  <c:v>LPS+DMSO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'Plate 1 - Sheet1'!$D$56:$G$56</c:f>
              <c:numCache>
                <c:formatCode>General</c:formatCode>
                <c:ptCount val="4"/>
                <c:pt idx="0">
                  <c:v>9.6294117647058822E-2</c:v>
                </c:pt>
                <c:pt idx="1">
                  <c:v>0.26917647058823535</c:v>
                </c:pt>
                <c:pt idx="2">
                  <c:v>0.106</c:v>
                </c:pt>
                <c:pt idx="3">
                  <c:v>0.17264705882352946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9-E747-986F-1A544EF03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8338416"/>
        <c:axId val="1353827200"/>
      </c:barChart>
      <c:catAx>
        <c:axId val="81833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3827200"/>
        <c:crosses val="autoZero"/>
        <c:auto val="1"/>
        <c:lblAlgn val="ctr"/>
        <c:lblOffset val="100"/>
        <c:noMultiLvlLbl val="0"/>
      </c:catAx>
      <c:valAx>
        <c:axId val="135382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33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Sheet1'!$D$96:$G$96</c:f>
                <c:numCache>
                  <c:formatCode>General</c:formatCode>
                  <c:ptCount val="4"/>
                  <c:pt idx="0">
                    <c:v>18.012430828732164</c:v>
                  </c:pt>
                  <c:pt idx="1">
                    <c:v>99.554674516031966</c:v>
                  </c:pt>
                  <c:pt idx="2">
                    <c:v>73.891812807644655</c:v>
                  </c:pt>
                  <c:pt idx="3">
                    <c:v>56.673372118362842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Sheet1'!$D$92:$G$92</c:f>
              <c:strCache>
                <c:ptCount val="4"/>
                <c:pt idx="0">
                  <c:v>DMSO</c:v>
                </c:pt>
                <c:pt idx="1">
                  <c:v>LPS+DMSO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'Plate 1 - Sheet1'!$D$93:$G$93</c:f>
              <c:numCache>
                <c:formatCode>General</c:formatCode>
                <c:ptCount val="4"/>
                <c:pt idx="0">
                  <c:v>288.88235294117646</c:v>
                </c:pt>
                <c:pt idx="1">
                  <c:v>807.52941176470608</c:v>
                </c:pt>
                <c:pt idx="2">
                  <c:v>318</c:v>
                </c:pt>
                <c:pt idx="3">
                  <c:v>517.9411764705884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E-AC46-94D9-0A44C10A5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5007279"/>
        <c:axId val="1814923583"/>
      </c:barChart>
      <c:catAx>
        <c:axId val="181500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923583"/>
        <c:crosses val="autoZero"/>
        <c:auto val="1"/>
        <c:lblAlgn val="ctr"/>
        <c:lblOffset val="100"/>
        <c:noMultiLvlLbl val="0"/>
      </c:catAx>
      <c:valAx>
        <c:axId val="181492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007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67</xdr:row>
      <xdr:rowOff>158750</xdr:rowOff>
    </xdr:from>
    <xdr:to>
      <xdr:col>11</xdr:col>
      <xdr:colOff>12700</xdr:colOff>
      <xdr:row>84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0E7C7D-CED8-A84F-A9A5-8BE694126C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76200</xdr:colOff>
      <xdr:row>67</xdr:row>
      <xdr:rowOff>133350</xdr:rowOff>
    </xdr:from>
    <xdr:to>
      <xdr:col>19</xdr:col>
      <xdr:colOff>76200</xdr:colOff>
      <xdr:row>84</xdr:row>
      <xdr:rowOff>69850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0DC3CC9-012B-5D4F-ABBF-DAA29403D8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96"/>
  <sheetViews>
    <sheetView tabSelected="1" workbookViewId="0">
      <selection activeCell="G62" sqref="G62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43636</v>
      </c>
    </row>
    <row r="8" spans="1:2" x14ac:dyDescent="0.15">
      <c r="A8" t="s">
        <v>7</v>
      </c>
      <c r="B8" s="2">
        <v>0.63413194444444443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18" x14ac:dyDescent="0.15">
      <c r="B17" t="s">
        <v>20</v>
      </c>
    </row>
    <row r="18" spans="1:18" x14ac:dyDescent="0.15">
      <c r="B18" t="s">
        <v>21</v>
      </c>
    </row>
    <row r="19" spans="1:18" x14ac:dyDescent="0.15">
      <c r="B19" t="s">
        <v>22</v>
      </c>
    </row>
    <row r="21" spans="1:18" ht="14" x14ac:dyDescent="0.15">
      <c r="A21" s="3" t="s">
        <v>23</v>
      </c>
      <c r="B21" s="4"/>
    </row>
    <row r="22" spans="1:18" x14ac:dyDescent="0.15">
      <c r="A22" t="s">
        <v>24</v>
      </c>
      <c r="B22">
        <v>22.9</v>
      </c>
    </row>
    <row r="24" spans="1:18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18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  <c r="R25" s="13" t="s">
        <v>33</v>
      </c>
    </row>
    <row r="26" spans="1:18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18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  <c r="Q27" s="21"/>
      <c r="R27" s="13"/>
    </row>
    <row r="28" spans="1:18" ht="14" x14ac:dyDescent="0.15">
      <c r="B28" s="6" t="s">
        <v>28</v>
      </c>
      <c r="C28" s="15">
        <v>7.4999999999999997E-2</v>
      </c>
      <c r="D28" s="15">
        <v>0.252</v>
      </c>
      <c r="E28" s="15">
        <v>0.32600000000000001</v>
      </c>
      <c r="F28" s="9">
        <v>8.2000000000000003E-2</v>
      </c>
      <c r="G28" s="11">
        <v>0.58699999999999997</v>
      </c>
      <c r="H28" s="10">
        <v>0.22</v>
      </c>
      <c r="I28" s="14">
        <v>0.111</v>
      </c>
      <c r="J28" s="17">
        <v>6.8000000000000005E-2</v>
      </c>
      <c r="K28" s="17">
        <v>0.129</v>
      </c>
      <c r="L28" s="9">
        <v>7.0999999999999994E-2</v>
      </c>
      <c r="M28" s="9">
        <v>0.153</v>
      </c>
      <c r="N28" s="9">
        <v>0.159</v>
      </c>
      <c r="O28" s="8">
        <v>450</v>
      </c>
      <c r="Q28" s="21"/>
      <c r="R28" s="13"/>
    </row>
    <row r="29" spans="1:18" ht="14" x14ac:dyDescent="0.15">
      <c r="B29" s="6" t="s">
        <v>29</v>
      </c>
      <c r="C29" s="15">
        <v>9.2999999999999999E-2</v>
      </c>
      <c r="D29" s="15">
        <v>0.16600000000000001</v>
      </c>
      <c r="E29" s="15">
        <v>8.6999999999999994E-2</v>
      </c>
      <c r="F29" s="14">
        <v>8.1000000000000003E-2</v>
      </c>
      <c r="G29" s="14">
        <v>0.30599999999999999</v>
      </c>
      <c r="H29" s="14">
        <v>0.19600000000000001</v>
      </c>
      <c r="I29" s="9">
        <v>0.105</v>
      </c>
      <c r="J29" s="10">
        <v>0.23699999999999999</v>
      </c>
      <c r="K29" s="9">
        <v>0.121</v>
      </c>
      <c r="L29" s="9">
        <v>7.8E-2</v>
      </c>
      <c r="M29" s="9">
        <v>0.192</v>
      </c>
      <c r="N29" s="9">
        <v>0.14799999999999999</v>
      </c>
      <c r="O29" s="8">
        <v>450</v>
      </c>
      <c r="Q29" s="21"/>
      <c r="R29" s="13"/>
    </row>
    <row r="30" spans="1:18" ht="14" x14ac:dyDescent="0.15">
      <c r="B30" s="6" t="s">
        <v>30</v>
      </c>
      <c r="C30" s="9">
        <v>0.08</v>
      </c>
      <c r="D30" s="11">
        <v>0.53100000000000003</v>
      </c>
      <c r="E30" s="12">
        <v>0.39400000000000002</v>
      </c>
      <c r="F30" s="9">
        <v>0.11899999999999999</v>
      </c>
      <c r="G30" s="10">
        <v>0.21</v>
      </c>
      <c r="H30" s="10">
        <v>0.245</v>
      </c>
      <c r="I30" s="9">
        <v>6.5000000000000002E-2</v>
      </c>
      <c r="J30" s="12">
        <v>0.36</v>
      </c>
      <c r="K30" s="9">
        <v>0.19700000000000001</v>
      </c>
      <c r="L30" s="14">
        <v>6.5000000000000002E-2</v>
      </c>
      <c r="M30" s="14">
        <v>0.70699999999999996</v>
      </c>
      <c r="N30" s="14">
        <v>0.44400000000000001</v>
      </c>
      <c r="O30" s="8">
        <v>450</v>
      </c>
    </row>
    <row r="31" spans="1:18" ht="14" x14ac:dyDescent="0.15">
      <c r="B31" s="6" t="s">
        <v>31</v>
      </c>
      <c r="C31" s="9">
        <v>0.1</v>
      </c>
      <c r="D31" s="9">
        <v>0.17199999999999999</v>
      </c>
      <c r="E31" s="9">
        <v>0.13</v>
      </c>
      <c r="F31" s="9">
        <v>0.14599999999999999</v>
      </c>
      <c r="G31" s="10">
        <v>0.22800000000000001</v>
      </c>
      <c r="H31" s="9">
        <v>0.16500000000000001</v>
      </c>
      <c r="I31" s="9">
        <v>0.13</v>
      </c>
      <c r="J31" s="9">
        <v>0.14299999999999999</v>
      </c>
      <c r="K31" s="9">
        <v>9.7000000000000003E-2</v>
      </c>
      <c r="L31" s="16">
        <v>7.0999999999999994E-2</v>
      </c>
      <c r="M31" s="16">
        <v>0.28999999999999998</v>
      </c>
      <c r="N31" s="16">
        <v>0.11899999999999999</v>
      </c>
      <c r="O31" s="8">
        <v>450</v>
      </c>
    </row>
    <row r="32" spans="1:18" ht="14" x14ac:dyDescent="0.15">
      <c r="B32" s="6" t="s">
        <v>32</v>
      </c>
      <c r="C32" s="9">
        <v>0.104</v>
      </c>
      <c r="D32" s="10">
        <v>0.29599999999999999</v>
      </c>
      <c r="E32" s="9">
        <v>0.16800000000000001</v>
      </c>
      <c r="F32" s="9">
        <v>0.13100000000000001</v>
      </c>
      <c r="G32" s="10">
        <v>0.224</v>
      </c>
      <c r="H32" s="9">
        <v>0.11</v>
      </c>
      <c r="I32" s="16">
        <v>7.3999999999999996E-2</v>
      </c>
      <c r="J32" s="16">
        <v>1.9359999999999999</v>
      </c>
      <c r="K32" s="16">
        <v>0.35</v>
      </c>
      <c r="L32" s="9">
        <v>0.09</v>
      </c>
      <c r="M32" s="9">
        <v>0.13100000000000001</v>
      </c>
      <c r="N32" s="9">
        <v>7.5999999999999998E-2</v>
      </c>
      <c r="O32" s="8">
        <v>450</v>
      </c>
    </row>
    <row r="35" spans="3:16" x14ac:dyDescent="0.15">
      <c r="C35" s="13" t="s">
        <v>34</v>
      </c>
      <c r="H35" s="13"/>
      <c r="L35" s="13"/>
      <c r="M35" s="13"/>
    </row>
    <row r="36" spans="3:16" x14ac:dyDescent="0.15">
      <c r="D36" s="9">
        <v>0.08</v>
      </c>
      <c r="E36" s="11">
        <v>0.53100000000000003</v>
      </c>
      <c r="F36" s="9">
        <v>4.7E-2</v>
      </c>
      <c r="G36" s="12">
        <v>0.39400000000000002</v>
      </c>
      <c r="I36" s="20"/>
      <c r="J36" s="20"/>
      <c r="K36" s="20"/>
      <c r="L36" s="20"/>
      <c r="N36" s="20"/>
      <c r="O36" s="20"/>
      <c r="P36" s="20"/>
    </row>
    <row r="37" spans="3:16" x14ac:dyDescent="0.15">
      <c r="D37" s="9">
        <v>0.1</v>
      </c>
      <c r="E37" s="9">
        <v>0.17199999999999999</v>
      </c>
      <c r="F37" s="9">
        <v>3.9E-2</v>
      </c>
      <c r="G37" s="9">
        <v>0.13</v>
      </c>
      <c r="I37" s="20"/>
      <c r="J37" s="20"/>
      <c r="K37" s="20"/>
      <c r="L37" s="20"/>
      <c r="N37" s="20"/>
      <c r="O37" s="20"/>
      <c r="P37" s="20"/>
    </row>
    <row r="38" spans="3:16" x14ac:dyDescent="0.15">
      <c r="D38" s="9">
        <v>0.104</v>
      </c>
      <c r="E38" s="10">
        <v>0.29599999999999999</v>
      </c>
      <c r="F38" s="9">
        <v>3.7999999999999999E-2</v>
      </c>
      <c r="G38" s="9">
        <v>0.16800000000000001</v>
      </c>
      <c r="I38" s="20"/>
      <c r="J38" s="20"/>
      <c r="K38" s="20"/>
      <c r="L38" s="20"/>
      <c r="N38" s="20"/>
      <c r="O38" s="20"/>
      <c r="P38" s="20"/>
    </row>
    <row r="39" spans="3:16" x14ac:dyDescent="0.15">
      <c r="D39" s="9">
        <v>8.2000000000000003E-2</v>
      </c>
      <c r="E39" s="11">
        <v>0.58699999999999997</v>
      </c>
      <c r="F39" s="12">
        <v>0.18099999999999999</v>
      </c>
      <c r="G39" s="10">
        <v>0.22</v>
      </c>
      <c r="I39" s="20"/>
      <c r="J39" s="20"/>
      <c r="K39" s="20"/>
      <c r="L39" s="20"/>
      <c r="N39" s="20"/>
      <c r="O39" s="20"/>
      <c r="P39" s="20"/>
    </row>
    <row r="40" spans="3:16" x14ac:dyDescent="0.15">
      <c r="D40" s="9">
        <v>0.11899999999999999</v>
      </c>
      <c r="E40" s="10">
        <v>0.21</v>
      </c>
      <c r="F40" s="10"/>
      <c r="G40" s="10">
        <v>0.245</v>
      </c>
      <c r="I40" s="20"/>
      <c r="J40" s="20"/>
      <c r="K40" s="20"/>
      <c r="L40" s="20"/>
      <c r="N40" s="20"/>
      <c r="O40" s="20"/>
      <c r="P40" s="20"/>
    </row>
    <row r="41" spans="3:16" x14ac:dyDescent="0.15">
      <c r="D41" s="9">
        <v>0.14599999999999999</v>
      </c>
      <c r="E41" s="10">
        <v>0.22800000000000001</v>
      </c>
      <c r="F41" s="11">
        <v>0.183</v>
      </c>
      <c r="G41" s="9">
        <v>0.16500000000000001</v>
      </c>
      <c r="H41" s="1"/>
      <c r="I41" s="20"/>
      <c r="J41" s="20"/>
      <c r="K41" s="20"/>
      <c r="L41" s="21"/>
      <c r="N41" s="20"/>
      <c r="O41" s="20"/>
      <c r="P41" s="20"/>
    </row>
    <row r="42" spans="3:16" x14ac:dyDescent="0.15">
      <c r="D42" s="9">
        <v>0.13100000000000001</v>
      </c>
      <c r="E42" s="10">
        <v>0.224</v>
      </c>
      <c r="F42" s="12">
        <v>0.14199999999999999</v>
      </c>
      <c r="G42" s="9">
        <v>0.11</v>
      </c>
      <c r="I42" s="20"/>
      <c r="J42" s="20"/>
      <c r="K42" s="20"/>
      <c r="L42" s="21"/>
      <c r="N42" s="20"/>
      <c r="O42" s="20"/>
      <c r="P42" s="20"/>
    </row>
    <row r="43" spans="3:16" x14ac:dyDescent="0.15">
      <c r="D43" s="9">
        <v>0.105</v>
      </c>
      <c r="E43" s="10">
        <v>0.23699999999999999</v>
      </c>
      <c r="F43" s="10">
        <v>0.112</v>
      </c>
      <c r="G43" s="9">
        <v>0.121</v>
      </c>
      <c r="I43" s="20"/>
      <c r="J43" s="20"/>
      <c r="K43" s="20"/>
      <c r="L43" s="21"/>
      <c r="N43" s="20"/>
      <c r="O43" s="20"/>
      <c r="P43" s="20"/>
    </row>
    <row r="44" spans="3:16" x14ac:dyDescent="0.15">
      <c r="D44" s="9">
        <v>6.5000000000000002E-2</v>
      </c>
      <c r="E44" s="12">
        <v>0.36</v>
      </c>
      <c r="F44" s="9"/>
      <c r="G44" s="9">
        <v>0.19700000000000001</v>
      </c>
      <c r="I44" s="21"/>
      <c r="J44" s="21"/>
      <c r="K44" s="21"/>
      <c r="L44" s="21"/>
    </row>
    <row r="45" spans="3:16" x14ac:dyDescent="0.15">
      <c r="D45" s="9">
        <v>0.13</v>
      </c>
      <c r="E45" s="9">
        <v>0.14299999999999999</v>
      </c>
      <c r="F45" s="9"/>
      <c r="G45" s="9">
        <v>9.7000000000000003E-2</v>
      </c>
    </row>
    <row r="46" spans="3:16" x14ac:dyDescent="0.15">
      <c r="D46" s="9">
        <v>7.0999999999999994E-2</v>
      </c>
      <c r="E46" s="9">
        <v>0.153</v>
      </c>
      <c r="F46" s="9"/>
      <c r="G46" s="9">
        <v>0.159</v>
      </c>
    </row>
    <row r="47" spans="3:16" x14ac:dyDescent="0.15">
      <c r="D47" s="9">
        <v>7.8E-2</v>
      </c>
      <c r="E47" s="9">
        <v>0.192</v>
      </c>
      <c r="F47" s="9"/>
      <c r="G47" s="9">
        <v>0.14799999999999999</v>
      </c>
    </row>
    <row r="48" spans="3:16" x14ac:dyDescent="0.15">
      <c r="D48" s="9">
        <v>0.09</v>
      </c>
      <c r="E48" s="9">
        <v>0.13100000000000001</v>
      </c>
      <c r="F48" s="9"/>
      <c r="G48" s="9">
        <v>7.5999999999999998E-2</v>
      </c>
    </row>
    <row r="49" spans="2:16" x14ac:dyDescent="0.15">
      <c r="C49" s="19">
        <v>43651</v>
      </c>
      <c r="D49" s="9">
        <v>6.9000000000000006E-2</v>
      </c>
      <c r="E49" s="9">
        <v>0.159</v>
      </c>
      <c r="F49" s="9"/>
      <c r="G49" s="9">
        <v>0.11700000000000001</v>
      </c>
    </row>
    <row r="50" spans="2:16" x14ac:dyDescent="0.15">
      <c r="D50" s="9">
        <v>0.114</v>
      </c>
      <c r="E50" s="10">
        <v>0.22700000000000001</v>
      </c>
      <c r="F50" s="9"/>
      <c r="G50" s="9">
        <v>0.111</v>
      </c>
    </row>
    <row r="51" spans="2:16" x14ac:dyDescent="0.15">
      <c r="D51" s="9">
        <v>7.2999999999999995E-2</v>
      </c>
      <c r="E51" s="10">
        <v>0.27</v>
      </c>
      <c r="F51" s="10"/>
      <c r="G51" s="10">
        <v>0.23200000000000001</v>
      </c>
    </row>
    <row r="52" spans="2:16" x14ac:dyDescent="0.15">
      <c r="D52" s="9">
        <v>0.08</v>
      </c>
      <c r="E52" s="12">
        <v>0.45600000000000002</v>
      </c>
      <c r="F52" s="10"/>
      <c r="G52" s="10">
        <v>0.245</v>
      </c>
    </row>
    <row r="54" spans="2:16" x14ac:dyDescent="0.15">
      <c r="D54" s="13" t="s">
        <v>34</v>
      </c>
      <c r="I54" s="13"/>
      <c r="M54" s="13"/>
      <c r="N54" s="13"/>
    </row>
    <row r="55" spans="2:16" ht="14" x14ac:dyDescent="0.15">
      <c r="B55" s="13" t="s">
        <v>39</v>
      </c>
      <c r="D55" s="18" t="s">
        <v>35</v>
      </c>
      <c r="E55" s="13" t="s">
        <v>36</v>
      </c>
      <c r="F55" s="13" t="s">
        <v>38</v>
      </c>
      <c r="G55" s="13" t="s">
        <v>37</v>
      </c>
      <c r="I55" s="18"/>
      <c r="J55" s="13"/>
      <c r="K55" s="13"/>
      <c r="L55" s="13"/>
      <c r="N55" s="18"/>
      <c r="O55" s="13"/>
      <c r="P55" s="13"/>
    </row>
    <row r="56" spans="2:16" x14ac:dyDescent="0.15">
      <c r="B56" s="13" t="s">
        <v>40</v>
      </c>
      <c r="D56">
        <f>AVERAGE(D36:D52)</f>
        <v>9.6294117647058822E-2</v>
      </c>
      <c r="E56">
        <f>AVERAGE(E36:E52)</f>
        <v>0.26917647058823535</v>
      </c>
      <c r="F56">
        <f>AVERAGE(F36:F52)</f>
        <v>0.106</v>
      </c>
      <c r="G56">
        <f>AVERAGE(G36:G52)</f>
        <v>0.17264705882352946</v>
      </c>
    </row>
    <row r="57" spans="2:16" x14ac:dyDescent="0.15">
      <c r="D57">
        <f>STDEV(D36:D52)</f>
        <v>2.4755718293664856E-2</v>
      </c>
      <c r="E57">
        <f>STDEV(E36:E52)</f>
        <v>0.13682481285119552</v>
      </c>
      <c r="F57">
        <f>STDEV(F36:F52)</f>
        <v>6.516645353758839E-2</v>
      </c>
      <c r="G57">
        <f>STDEV(G36:G52)</f>
        <v>7.7890099801314963E-2</v>
      </c>
    </row>
    <row r="58" spans="2:16" x14ac:dyDescent="0.15">
      <c r="D58">
        <f>COUNT(D36:D52)</f>
        <v>17</v>
      </c>
      <c r="E58">
        <f>COUNT(E36:E52)</f>
        <v>17</v>
      </c>
      <c r="F58">
        <f>COUNT(F36:F52)</f>
        <v>7</v>
      </c>
      <c r="G58">
        <f>COUNT(G36:G52)</f>
        <v>17</v>
      </c>
    </row>
    <row r="59" spans="2:16" x14ac:dyDescent="0.15">
      <c r="D59">
        <f>D57/SQRT(D58)</f>
        <v>6.0041436095773885E-3</v>
      </c>
      <c r="E59">
        <f>E57/SQRT(E58)</f>
        <v>3.318489150534399E-2</v>
      </c>
      <c r="F59">
        <f>F57/SQRT(F58)</f>
        <v>2.4630604269214887E-2</v>
      </c>
      <c r="G59">
        <f>G57/SQRT(G58)</f>
        <v>1.8891124039454279E-2</v>
      </c>
    </row>
    <row r="61" spans="2:16" x14ac:dyDescent="0.15">
      <c r="G61">
        <f>TTEST(E36:E52,G36:G52,1,1)</f>
        <v>2.9980954936372872E-4</v>
      </c>
    </row>
    <row r="65" spans="3:7" x14ac:dyDescent="0.15">
      <c r="G65">
        <f>G56/E56</f>
        <v>0.64138986013986021</v>
      </c>
    </row>
    <row r="66" spans="3:7" x14ac:dyDescent="0.15">
      <c r="C66" s="13"/>
    </row>
    <row r="91" spans="4:11" x14ac:dyDescent="0.15">
      <c r="D91" s="13" t="s">
        <v>42</v>
      </c>
      <c r="H91" s="13"/>
    </row>
    <row r="92" spans="4:11" x14ac:dyDescent="0.15">
      <c r="D92" s="13" t="s">
        <v>41</v>
      </c>
      <c r="E92" s="13" t="s">
        <v>36</v>
      </c>
      <c r="F92" s="13" t="s">
        <v>38</v>
      </c>
      <c r="G92" s="13" t="s">
        <v>37</v>
      </c>
      <c r="H92" s="13"/>
      <c r="I92" s="13"/>
      <c r="J92" s="13"/>
      <c r="K92" s="13"/>
    </row>
    <row r="93" spans="4:11" x14ac:dyDescent="0.15">
      <c r="D93">
        <f>D56*5*600</f>
        <v>288.88235294117646</v>
      </c>
      <c r="E93">
        <f t="shared" ref="E93:G93" si="0">E56*5*600</f>
        <v>807.52941176470608</v>
      </c>
      <c r="F93">
        <f t="shared" si="0"/>
        <v>318</v>
      </c>
      <c r="G93">
        <f t="shared" si="0"/>
        <v>517.9411764705884</v>
      </c>
    </row>
    <row r="94" spans="4:11" x14ac:dyDescent="0.15">
      <c r="D94">
        <f t="shared" ref="D94:G94" si="1">D57*5*600</f>
        <v>74.267154880994568</v>
      </c>
      <c r="E94">
        <f t="shared" si="1"/>
        <v>410.47443855358654</v>
      </c>
      <c r="F94">
        <f t="shared" si="1"/>
        <v>195.49936061276517</v>
      </c>
      <c r="G94">
        <f t="shared" si="1"/>
        <v>233.67029940394488</v>
      </c>
    </row>
    <row r="96" spans="4:11" x14ac:dyDescent="0.15">
      <c r="D96">
        <f t="shared" ref="D96:G96" si="2">D59*5*600</f>
        <v>18.012430828732164</v>
      </c>
      <c r="E96">
        <f t="shared" si="2"/>
        <v>99.554674516031966</v>
      </c>
      <c r="F96">
        <f t="shared" si="2"/>
        <v>73.891812807644655</v>
      </c>
      <c r="G96">
        <f t="shared" si="2"/>
        <v>56.673372118362842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2024-11-21T19:37:46Z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